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activeTab="1"/>
  </bookViews>
  <sheets>
    <sheet name="Proforma Income Statement" sheetId="2" r:id="rId1"/>
    <sheet name="Proforma Balance Sheet" sheetId="3" r:id="rId2"/>
    <sheet name="Variance Analysis" sheetId="1"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F14" i="1"/>
  <c r="F15" i="1"/>
  <c r="F16" i="1"/>
  <c r="F17" i="1"/>
  <c r="F18" i="1"/>
  <c r="F19" i="1"/>
  <c r="F20" i="1"/>
  <c r="E14" i="1"/>
  <c r="E15" i="1"/>
  <c r="E16" i="1"/>
  <c r="E17" i="1"/>
  <c r="E18" i="1"/>
  <c r="E19" i="1"/>
  <c r="E20" i="1"/>
  <c r="F13" i="1"/>
  <c r="F12" i="1"/>
  <c r="E13" i="1"/>
  <c r="E12" i="1"/>
  <c r="D32" i="3"/>
  <c r="D20" i="3"/>
  <c r="D10" i="3"/>
  <c r="D8" i="3"/>
  <c r="E24" i="2"/>
  <c r="E14" i="2"/>
  <c r="E9" i="2"/>
  <c r="E7" i="2"/>
  <c r="E6" i="2"/>
  <c r="E5" i="2"/>
  <c r="C24" i="3"/>
  <c r="C25" i="3" s="1"/>
  <c r="B24" i="3"/>
  <c r="B25" i="3" s="1"/>
  <c r="B25" i="2"/>
  <c r="B22" i="2"/>
  <c r="B19" i="2"/>
  <c r="B14" i="2"/>
  <c r="B7" i="2"/>
  <c r="D5" i="2"/>
  <c r="C25" i="2"/>
  <c r="C22" i="2"/>
  <c r="C19" i="2"/>
  <c r="C14" i="2"/>
  <c r="C7" i="2"/>
  <c r="E11" i="1" l="1"/>
  <c r="F11" i="1"/>
  <c r="E6" i="1"/>
  <c r="F6" i="1"/>
</calcChain>
</file>

<file path=xl/comments1.xml><?xml version="1.0" encoding="utf-8"?>
<comments xmlns="http://schemas.openxmlformats.org/spreadsheetml/2006/main">
  <authors>
    <author>Kevin Kuznia</author>
    <author>Webster, Amanda</author>
  </authors>
  <commentList>
    <comment ref="C4" authorId="0">
      <text>
        <r>
          <rPr>
            <sz val="9"/>
            <color indexed="81"/>
            <rFont val="Tahoma"/>
            <family val="2"/>
          </rPr>
          <t xml:space="preserve">
This colum is the budget. In reality we know it is the previous quarter, but for this scenario we willl pretend it is the budgeted amount.</t>
        </r>
      </text>
    </comment>
    <comment ref="D4" authorId="0">
      <text>
        <r>
          <rPr>
            <sz val="9"/>
            <color indexed="81"/>
            <rFont val="Tahoma"/>
            <family val="2"/>
          </rPr>
          <t xml:space="preserve">
This column are the actual results. In other words, it is the final amount that was reported.</t>
        </r>
      </text>
    </comment>
    <comment ref="F4" authorId="1">
      <text>
        <r>
          <rPr>
            <sz val="9"/>
            <color indexed="81"/>
            <rFont val="Tahoma"/>
            <family val="2"/>
          </rPr>
          <t xml:space="preserve">
This is variance. It is how much in a percent you are over or under.
</t>
        </r>
      </text>
    </comment>
    <comment ref="G4" authorId="1">
      <text>
        <r>
          <rPr>
            <b/>
            <sz val="9"/>
            <color indexed="81"/>
            <rFont val="Tahoma"/>
            <family val="2"/>
          </rPr>
          <t xml:space="preserve">
</t>
        </r>
        <r>
          <rPr>
            <sz val="9"/>
            <color indexed="81"/>
            <rFont val="Tahoma"/>
            <family val="2"/>
          </rPr>
          <t>Explain the plausiable reasons why there is a variance.</t>
        </r>
      </text>
    </comment>
    <comment ref="D6" authorId="0">
      <text>
        <r>
          <rPr>
            <sz val="9"/>
            <color indexed="81"/>
            <rFont val="Tahoma"/>
            <family val="2"/>
          </rPr>
          <t xml:space="preserve">
This amount is in </t>
        </r>
        <r>
          <rPr>
            <b/>
            <sz val="9"/>
            <color indexed="81"/>
            <rFont val="Tahoma"/>
            <family val="2"/>
          </rPr>
          <t xml:space="preserve">millions </t>
        </r>
        <r>
          <rPr>
            <sz val="9"/>
            <color indexed="81"/>
            <rFont val="Tahoma"/>
            <family val="2"/>
          </rPr>
          <t xml:space="preserve">of dollars.
</t>
        </r>
        <r>
          <rPr>
            <b/>
            <sz val="9"/>
            <color indexed="81"/>
            <rFont val="Tahoma"/>
            <family val="2"/>
          </rPr>
          <t>Note that this is negative.</t>
        </r>
        <r>
          <rPr>
            <sz val="9"/>
            <color indexed="81"/>
            <rFont val="Tahoma"/>
            <family val="2"/>
          </rPr>
          <t xml:space="preserve"> This is because it appers as a credit on the income statement. In other words, the company made money on interest expenses rather than paying money on interest.
Be sure to carefully review if an item is a credit or debit.</t>
        </r>
      </text>
    </comment>
    <comment ref="C9" authorId="0">
      <text>
        <r>
          <rPr>
            <sz val="9"/>
            <color indexed="81"/>
            <rFont val="Tahoma"/>
            <family val="2"/>
          </rPr>
          <t xml:space="preserve">
This colum is the budget. In reality we know it is the previous quarter, but for this scenario we willl pretend it is the budgeted amount.</t>
        </r>
      </text>
    </comment>
    <comment ref="D9" authorId="0">
      <text>
        <r>
          <rPr>
            <sz val="9"/>
            <color indexed="81"/>
            <rFont val="Tahoma"/>
            <family val="2"/>
          </rPr>
          <t xml:space="preserve">
This column are the actual results. In other words, it is the final amount that was reported.</t>
        </r>
      </text>
    </comment>
    <comment ref="F9" authorId="1">
      <text>
        <r>
          <rPr>
            <sz val="9"/>
            <color indexed="81"/>
            <rFont val="Tahoma"/>
            <family val="2"/>
          </rPr>
          <t xml:space="preserve">
This is variance. It is how much in a percent you are over or under.</t>
        </r>
      </text>
    </comment>
    <comment ref="G9" authorId="1">
      <text>
        <r>
          <rPr>
            <sz val="9"/>
            <color indexed="81"/>
            <rFont val="Tahoma"/>
            <family val="2"/>
          </rPr>
          <t xml:space="preserve">
Explain the plausiable reasons why there is a variance.</t>
        </r>
      </text>
    </comment>
  </commentList>
</comments>
</file>

<file path=xl/sharedStrings.xml><?xml version="1.0" encoding="utf-8"?>
<sst xmlns="http://schemas.openxmlformats.org/spreadsheetml/2006/main" count="124" uniqueCount="100">
  <si>
    <t>EXAMPLE</t>
  </si>
  <si>
    <t>LINE ITEM</t>
  </si>
  <si>
    <t>Q1, 20NN</t>
  </si>
  <si>
    <t>POTENTIAL RATIONALE FOR VARIANCE</t>
  </si>
  <si>
    <t>Q4, 20NN</t>
  </si>
  <si>
    <t>Interest Expense</t>
  </si>
  <si>
    <t xml:space="preserve">Due to raising interest rates, the company was able to earn more money from interest bearing investments. </t>
  </si>
  <si>
    <t>Assignment</t>
  </si>
  <si>
    <t>PERCENT VARIANCE</t>
  </si>
  <si>
    <t>AMOUNT</t>
  </si>
  <si>
    <t>VARIANCE ANALYSIS</t>
  </si>
  <si>
    <t>Enter your line item</t>
  </si>
  <si>
    <t>The highlighted cells have prepopulated formulas and will calculate automatically for you.</t>
  </si>
  <si>
    <t>PROFORMA INCOME STATEMENT</t>
  </si>
  <si>
    <t>PROFORMA BALANCE SHEET</t>
  </si>
  <si>
    <t>Item</t>
  </si>
  <si>
    <t>Total net revenues</t>
  </si>
  <si>
    <t>Store operating expenses</t>
  </si>
  <si>
    <t>Other operating expenses</t>
  </si>
  <si>
    <t>Depreciation and amortization expenses</t>
  </si>
  <si>
    <t>General and administrative expenses</t>
  </si>
  <si>
    <t>Restructuring and impairments</t>
  </si>
  <si>
    <t>Total operating expenses</t>
  </si>
  <si>
    <t>Income from equity investees</t>
  </si>
  <si>
    <t>Interest income and other, net</t>
  </si>
  <si>
    <t>Interest expense</t>
  </si>
  <si>
    <t>Earnings before income taxes</t>
  </si>
  <si>
    <t>Income tax expense</t>
  </si>
  <si>
    <t>Net earnings including noncontrolling interests</t>
  </si>
  <si>
    <t>Gross profit</t>
  </si>
  <si>
    <t>Cost of sales</t>
  </si>
  <si>
    <t>Other income</t>
  </si>
  <si>
    <t>Profit before interest and tax</t>
  </si>
  <si>
    <t xml:space="preserve">Quarter ended 27/12 2020 CURRENT QUARTER </t>
  </si>
  <si>
    <t>% Increase in sales from previous quarter</t>
  </si>
  <si>
    <t>27/32021 NEXT QUARTER</t>
  </si>
  <si>
    <t>Quarter ended 9/27/2020 PREVIOUS QUARTER</t>
  </si>
  <si>
    <t>TOTAL LIABILITIES AND SHAREHOLDERS' EQUITY/(DEFICIT)</t>
  </si>
  <si>
    <t>Total deficit</t>
  </si>
  <si>
    <t>Noncontrolling interests</t>
  </si>
  <si>
    <t>Total shareholders’ deficit</t>
  </si>
  <si>
    <t>Accumulated other comprehensive loss</t>
  </si>
  <si>
    <t>Retained deficit</t>
  </si>
  <si>
    <t>Additional paid-in capital</t>
  </si>
  <si>
    <t>Common stock ($0.001 par value) — authorized, 2,400.0 shares; issued and outstanding, 1,173.3 and 1,184.6 shares, respectively</t>
  </si>
  <si>
    <t>Shareholders’ deficit:</t>
  </si>
  <si>
    <t>Total liabilities</t>
  </si>
  <si>
    <t>Other long-term liabilities</t>
  </si>
  <si>
    <t>Deferred revenue</t>
  </si>
  <si>
    <t>Operating lease liability</t>
  </si>
  <si>
    <t>Long-term debt</t>
  </si>
  <si>
    <t>Total current liabilities</t>
  </si>
  <si>
    <t>Current portion of long-term debt</t>
  </si>
  <si>
    <t>Short-term debt</t>
  </si>
  <si>
    <t>Stored value card liability and current portion of deferred revenue</t>
  </si>
  <si>
    <t>Current portion of operating lease liability</t>
  </si>
  <si>
    <t>Income taxes payable</t>
  </si>
  <si>
    <t>Accrued payroll and benefits</t>
  </si>
  <si>
    <t>Accrued liabilities</t>
  </si>
  <si>
    <t>Accounts payable</t>
  </si>
  <si>
    <t>Current liabilities:</t>
  </si>
  <si>
    <t>LIABILITIES AND SHAREHOLDERS' EQUITY/(DEFICIT)</t>
  </si>
  <si>
    <t>TOTAL ASSETS</t>
  </si>
  <si>
    <t>Goodwill</t>
  </si>
  <si>
    <t>Other intangible assets</t>
  </si>
  <si>
    <t>Other long-term assets</t>
  </si>
  <si>
    <t>Deferred income taxes, net</t>
  </si>
  <si>
    <t>Operating lease, right-of-use asset</t>
  </si>
  <si>
    <t>Property, plant and equipment, net</t>
  </si>
  <si>
    <t>Equity investments</t>
  </si>
  <si>
    <t>Long-term investments</t>
  </si>
  <si>
    <t>Total current assets</t>
  </si>
  <si>
    <t>Prepaid expenses and other current assets</t>
  </si>
  <si>
    <t>Inventories</t>
  </si>
  <si>
    <t>Accounts receivable, net</t>
  </si>
  <si>
    <t>Short-term investments</t>
  </si>
  <si>
    <t>Cash and cash equivalents</t>
  </si>
  <si>
    <t>Current assets:</t>
  </si>
  <si>
    <t>ASSETS</t>
  </si>
  <si>
    <t>Long-term assets</t>
  </si>
  <si>
    <t>Total long-term assets</t>
  </si>
  <si>
    <t>Rationale</t>
  </si>
  <si>
    <t>directly realte to sales</t>
  </si>
  <si>
    <t>More sales meaning more production hence more materials in store</t>
  </si>
  <si>
    <t>Remain same since they don’t relate to production</t>
  </si>
  <si>
    <t>"</t>
  </si>
  <si>
    <t>Directly relate to revenue. More sales more tax</t>
  </si>
  <si>
    <t>More sales more cash and cash equivalents as more customers will buy</t>
  </si>
  <si>
    <t>As sales increase, more customers will also but on credit</t>
  </si>
  <si>
    <t>More sales more tax as extra income is generated that needs to be taxed</t>
  </si>
  <si>
    <t>More sales due to marketing may be that attracted extra customers</t>
  </si>
  <si>
    <t>Due to increase in sales to satisfy their demand or general increase in procduction costs such material costs</t>
  </si>
  <si>
    <t xml:space="preserve">Due to more materials being brought in to support extra production or reckless handling of materials at the store leadin to wastage. </t>
  </si>
  <si>
    <t>More sales means more generation of revenue that is taxed or they had defered tax liabilities maturing in the current period</t>
  </si>
  <si>
    <t xml:space="preserve">Due to falling interest rates, the company was able to pay less money to debt bearers. </t>
  </si>
  <si>
    <t>Less restructuring and there were few assets that were impaired</t>
  </si>
  <si>
    <t>Increase in wage rates as recommended by trade unions or more staff were hired</t>
  </si>
  <si>
    <t>There was less adepreciation and amortization charge for the year</t>
  </si>
  <si>
    <t>There was less or few operating expenses paid such as rents,rates, insurance and power. Or the charge rates reduced or even there was efficient use of power and other controllable expenses</t>
  </si>
  <si>
    <t xml:space="preserve">Can directly relate to sales because materials are bought on credit to support production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</si>
</sst>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8" formatCode="#,##0.0"/>
    <numFmt numFmtId="173" formatCode="0.0%"/>
    <numFmt numFmtId="177" formatCode="0.0"/>
  </numFmts>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8"/>
      <color theme="0"/>
      <name val="Calibri Light"/>
      <family val="2"/>
      <scheme val="major"/>
    </font>
    <font>
      <b/>
      <sz val="14"/>
      <color theme="3"/>
      <name val="Calibri"/>
      <family val="2"/>
      <scheme val="minor"/>
    </font>
    <font>
      <i/>
      <sz val="11"/>
      <color theme="1"/>
      <name val="Calibri"/>
      <family val="2"/>
      <scheme val="minor"/>
    </font>
    <font>
      <b/>
      <u val="double"/>
      <sz val="11"/>
      <color theme="1"/>
      <name val="Calibri"/>
      <family val="2"/>
      <scheme val="minor"/>
    </font>
  </fonts>
  <fills count="4">
    <fill>
      <patternFill patternType="none"/>
    </fill>
    <fill>
      <patternFill patternType="gray125"/>
    </fill>
    <fill>
      <patternFill patternType="solid">
        <fgColor theme="7" tint="0.39997558519241921"/>
        <bgColor indexed="65"/>
      </patternFill>
    </fill>
    <fill>
      <patternFill patternType="solid">
        <fgColor theme="3"/>
        <bgColor indexed="64"/>
      </patternFill>
    </fill>
  </fills>
  <borders count="14">
    <border>
      <left/>
      <right/>
      <top/>
      <bottom/>
      <diagonal/>
    </border>
    <border>
      <left/>
      <right/>
      <top/>
      <bottom style="thick">
        <color theme="4" tint="0.499984740745262"/>
      </bottom>
      <diagonal/>
    </border>
    <border>
      <left/>
      <right/>
      <top/>
      <bottom style="medium">
        <color theme="4" tint="0.39997558519241921"/>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xf numFmtId="44"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4" fillId="2" borderId="0" applyNumberFormat="0" applyBorder="0" applyAlignment="0" applyProtection="0"/>
    <xf numFmtId="9" fontId="4" fillId="0" borderId="0" applyFont="0" applyFill="0" applyBorder="0" applyAlignment="0" applyProtection="0"/>
  </cellStyleXfs>
  <cellXfs count="49">
    <xf numFmtId="0" fontId="0" fillId="0" borderId="0" xfId="0"/>
    <xf numFmtId="0" fontId="1" fillId="0" borderId="0" xfId="0" applyFont="1" applyAlignment="1">
      <alignment vertical="center"/>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center" wrapText="1"/>
    </xf>
    <xf numFmtId="0" fontId="4" fillId="2" borderId="0" xfId="5"/>
    <xf numFmtId="10" fontId="4" fillId="2" borderId="0" xfId="5" applyNumberFormat="1" applyAlignment="1">
      <alignment horizontal="center" wrapText="1"/>
    </xf>
    <xf numFmtId="0" fontId="9" fillId="0" borderId="2" xfId="4" applyFont="1" applyAlignment="1">
      <alignment horizontal="center" vertical="center" wrapText="1"/>
    </xf>
    <xf numFmtId="0" fontId="9" fillId="0" borderId="2" xfId="4" applyFont="1" applyAlignment="1">
      <alignment horizontal="center" vertical="center"/>
    </xf>
    <xf numFmtId="0" fontId="9" fillId="0" borderId="1" xfId="3" applyFont="1" applyAlignment="1">
      <alignment horizontal="center" vertical="center" wrapText="1"/>
    </xf>
    <xf numFmtId="0" fontId="10" fillId="0" borderId="0" xfId="0" applyFont="1"/>
    <xf numFmtId="0" fontId="9" fillId="0" borderId="3" xfId="3" applyFont="1" applyBorder="1" applyAlignment="1">
      <alignment horizontal="center" vertical="center" wrapText="1"/>
    </xf>
    <xf numFmtId="0" fontId="9" fillId="0" borderId="4" xfId="3" applyFont="1" applyBorder="1" applyAlignment="1">
      <alignment horizontal="center" vertical="center" wrapText="1"/>
    </xf>
    <xf numFmtId="0" fontId="9" fillId="0" borderId="5" xfId="3" applyFont="1" applyBorder="1" applyAlignment="1">
      <alignment horizontal="center" vertical="center" wrapText="1"/>
    </xf>
    <xf numFmtId="0" fontId="0" fillId="0" borderId="6" xfId="0" applyBorder="1"/>
    <xf numFmtId="0" fontId="0" fillId="0" borderId="0" xfId="0" applyBorder="1"/>
    <xf numFmtId="0" fontId="0" fillId="0" borderId="0" xfId="0" applyBorder="1" applyAlignment="1">
      <alignment horizontal="center" wrapText="1"/>
    </xf>
    <xf numFmtId="0" fontId="0" fillId="0" borderId="7" xfId="0" applyBorder="1"/>
    <xf numFmtId="44" fontId="0" fillId="0" borderId="0" xfId="1" applyFont="1" applyBorder="1"/>
    <xf numFmtId="10" fontId="0" fillId="0" borderId="0" xfId="0" applyNumberFormat="1" applyBorder="1" applyAlignment="1">
      <alignment horizontal="center" wrapText="1"/>
    </xf>
    <xf numFmtId="0" fontId="0" fillId="0" borderId="7" xfId="0" applyBorder="1" applyAlignment="1">
      <alignment wrapText="1"/>
    </xf>
    <xf numFmtId="0" fontId="0" fillId="0" borderId="8" xfId="0" applyBorder="1"/>
    <xf numFmtId="0" fontId="0" fillId="0" borderId="9" xfId="0" applyBorder="1"/>
    <xf numFmtId="0" fontId="0" fillId="0" borderId="9" xfId="0" applyBorder="1" applyAlignment="1">
      <alignment horizontal="center" wrapText="1"/>
    </xf>
    <xf numFmtId="0" fontId="0" fillId="0" borderId="10" xfId="0" applyBorder="1"/>
    <xf numFmtId="0" fontId="8" fillId="3" borderId="0" xfId="2" applyFont="1" applyFill="1" applyAlignment="1">
      <alignment horizontal="center" vertical="center"/>
    </xf>
    <xf numFmtId="0" fontId="4" fillId="2" borderId="11" xfId="5" applyBorder="1" applyAlignment="1">
      <alignment horizontal="left" wrapText="1"/>
    </xf>
    <xf numFmtId="0" fontId="4" fillId="2" borderId="12" xfId="5" applyBorder="1" applyAlignment="1">
      <alignment horizontal="left" wrapText="1"/>
    </xf>
    <xf numFmtId="0" fontId="4" fillId="2" borderId="13" xfId="5" applyBorder="1" applyAlignment="1">
      <alignment horizontal="left" wrapText="1"/>
    </xf>
    <xf numFmtId="0" fontId="4" fillId="2" borderId="8" xfId="5" applyBorder="1" applyAlignment="1">
      <alignment horizontal="left" wrapText="1"/>
    </xf>
    <xf numFmtId="0" fontId="4" fillId="2" borderId="9" xfId="5" applyBorder="1" applyAlignment="1">
      <alignment horizontal="left" wrapText="1"/>
    </xf>
    <xf numFmtId="0" fontId="4" fillId="2" borderId="10" xfId="5" applyBorder="1" applyAlignment="1">
      <alignment horizontal="left" wrapText="1"/>
    </xf>
    <xf numFmtId="3" fontId="0" fillId="0" borderId="0" xfId="0" applyNumberFormat="1"/>
    <xf numFmtId="0" fontId="1" fillId="0" borderId="0" xfId="0" applyFont="1"/>
    <xf numFmtId="0" fontId="11" fillId="0" borderId="0" xfId="0" applyFont="1"/>
    <xf numFmtId="3" fontId="1" fillId="0" borderId="0" xfId="0" applyNumberFormat="1" applyFont="1" applyAlignment="1">
      <alignment wrapText="1"/>
    </xf>
    <xf numFmtId="0" fontId="1" fillId="0" borderId="0" xfId="0" applyFont="1" applyAlignment="1">
      <alignment wrapText="1"/>
    </xf>
    <xf numFmtId="168" fontId="0" fillId="0" borderId="0" xfId="0" applyNumberFormat="1"/>
    <xf numFmtId="173" fontId="0" fillId="0" borderId="0" xfId="6" applyNumberFormat="1" applyFont="1"/>
    <xf numFmtId="168" fontId="11" fillId="0" borderId="0" xfId="0" applyNumberFormat="1" applyFont="1"/>
    <xf numFmtId="0" fontId="0" fillId="0" borderId="0" xfId="0" applyFont="1"/>
    <xf numFmtId="0" fontId="0" fillId="0" borderId="0" xfId="0" applyAlignment="1">
      <alignment vertical="top"/>
    </xf>
    <xf numFmtId="0" fontId="1" fillId="0" borderId="0" xfId="0" applyFont="1" applyAlignment="1">
      <alignment vertical="top"/>
    </xf>
    <xf numFmtId="2" fontId="0" fillId="0" borderId="0" xfId="0" applyNumberFormat="1"/>
    <xf numFmtId="177" fontId="0" fillId="0" borderId="0" xfId="0" applyNumberFormat="1"/>
    <xf numFmtId="177" fontId="11" fillId="0" borderId="0" xfId="0" applyNumberFormat="1" applyFont="1"/>
    <xf numFmtId="0" fontId="0" fillId="0" borderId="0" xfId="0" quotePrefix="1"/>
    <xf numFmtId="10" fontId="0" fillId="0" borderId="0" xfId="0" applyNumberFormat="1"/>
    <xf numFmtId="10" fontId="0" fillId="0" borderId="0" xfId="6" applyNumberFormat="1" applyFont="1" applyAlignment="1">
      <alignment horizontal="center" wrapText="1"/>
    </xf>
  </cellXfs>
  <cellStyles count="7">
    <cellStyle name="60% - Accent4" xfId="5" builtinId="44"/>
    <cellStyle name="Currency" xfId="1" builtinId="4"/>
    <cellStyle name="Heading 2" xfId="3" builtinId="17"/>
    <cellStyle name="Heading 3" xfId="4" builtinId="18"/>
    <cellStyle name="Normal" xfId="0" builtinId="0"/>
    <cellStyle name="Percent" xfId="6" builtinId="5"/>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J1" sqref="J1"/>
    </sheetView>
  </sheetViews>
  <sheetFormatPr defaultRowHeight="15" x14ac:dyDescent="0.25"/>
  <cols>
    <col min="1" max="1" width="43.7109375" bestFit="1" customWidth="1"/>
    <col min="2" max="2" width="24" customWidth="1"/>
    <col min="3" max="3" width="24.140625" bestFit="1" customWidth="1"/>
    <col min="4" max="4" width="21.42578125" customWidth="1"/>
    <col min="5" max="5" width="18.7109375" customWidth="1"/>
    <col min="6" max="6" width="26.5703125" customWidth="1"/>
  </cols>
  <sheetData>
    <row r="1" spans="1:8" ht="23.25" x14ac:dyDescent="0.25">
      <c r="A1" s="25" t="s">
        <v>13</v>
      </c>
      <c r="B1" s="25"/>
      <c r="C1" s="25"/>
      <c r="D1" s="25"/>
      <c r="E1" s="25"/>
      <c r="F1" s="25"/>
      <c r="G1" s="25"/>
      <c r="H1" s="25"/>
    </row>
    <row r="3" spans="1:8" ht="30" x14ac:dyDescent="0.25">
      <c r="A3" s="33" t="s">
        <v>15</v>
      </c>
      <c r="B3" s="36" t="s">
        <v>36</v>
      </c>
      <c r="C3" s="35" t="s">
        <v>33</v>
      </c>
      <c r="D3" s="36" t="s">
        <v>34</v>
      </c>
      <c r="E3" s="36" t="s">
        <v>35</v>
      </c>
      <c r="F3" s="36" t="s">
        <v>81</v>
      </c>
    </row>
    <row r="4" spans="1:8" x14ac:dyDescent="0.25">
      <c r="C4" s="32"/>
    </row>
    <row r="5" spans="1:8" x14ac:dyDescent="0.25">
      <c r="A5" t="s">
        <v>16</v>
      </c>
      <c r="B5" s="37">
        <v>6203.1</v>
      </c>
      <c r="C5">
        <v>6749.4</v>
      </c>
      <c r="D5" s="38">
        <f>(C5-B5)/C5</f>
        <v>8.0940528046937396E-2</v>
      </c>
      <c r="E5">
        <f>(C5*D5)+C5</f>
        <v>7295.6999999999989</v>
      </c>
      <c r="G5" s="44"/>
    </row>
    <row r="6" spans="1:8" x14ac:dyDescent="0.25">
      <c r="A6" t="s">
        <v>30</v>
      </c>
      <c r="B6">
        <v>1976.8</v>
      </c>
      <c r="C6">
        <v>2049.1</v>
      </c>
      <c r="E6" s="44">
        <f>(C6*D5)+C6</f>
        <v>2214.9552360209791</v>
      </c>
      <c r="F6" t="s">
        <v>82</v>
      </c>
    </row>
    <row r="7" spans="1:8" x14ac:dyDescent="0.25">
      <c r="A7" s="33" t="s">
        <v>29</v>
      </c>
      <c r="B7" s="39">
        <f>B5-B6</f>
        <v>4226.3</v>
      </c>
      <c r="C7" s="34">
        <f>C5-C6</f>
        <v>4700.2999999999993</v>
      </c>
      <c r="E7" s="45">
        <f>(C7*D5)+C7</f>
        <v>5080.7447639790189</v>
      </c>
      <c r="F7" t="s">
        <v>82</v>
      </c>
    </row>
    <row r="8" spans="1:8" x14ac:dyDescent="0.25">
      <c r="A8" s="33"/>
      <c r="C8" s="33"/>
    </row>
    <row r="9" spans="1:8" ht="45" x14ac:dyDescent="0.25">
      <c r="A9" t="s">
        <v>17</v>
      </c>
      <c r="B9" s="40">
        <v>2683.4</v>
      </c>
      <c r="C9">
        <v>2867.3</v>
      </c>
      <c r="E9" s="44">
        <f>(C9*D5)+C9</f>
        <v>3099.3807760689838</v>
      </c>
      <c r="F9" s="2" t="s">
        <v>83</v>
      </c>
    </row>
    <row r="10" spans="1:8" ht="30" x14ac:dyDescent="0.25">
      <c r="A10" t="s">
        <v>18</v>
      </c>
      <c r="B10" s="40">
        <v>99.9</v>
      </c>
      <c r="C10">
        <v>91.8</v>
      </c>
      <c r="E10">
        <v>91.8</v>
      </c>
      <c r="F10" s="2" t="s">
        <v>84</v>
      </c>
    </row>
    <row r="11" spans="1:8" x14ac:dyDescent="0.25">
      <c r="A11" t="s">
        <v>19</v>
      </c>
      <c r="B11">
        <v>362.9</v>
      </c>
      <c r="C11">
        <v>366.1</v>
      </c>
      <c r="E11">
        <v>366.1</v>
      </c>
      <c r="F11" s="46" t="s">
        <v>85</v>
      </c>
    </row>
    <row r="12" spans="1:8" x14ac:dyDescent="0.25">
      <c r="A12" t="s">
        <v>20</v>
      </c>
      <c r="B12">
        <v>439</v>
      </c>
      <c r="C12">
        <v>472.1</v>
      </c>
      <c r="E12">
        <v>472.1</v>
      </c>
      <c r="F12" t="s">
        <v>85</v>
      </c>
    </row>
    <row r="13" spans="1:8" x14ac:dyDescent="0.25">
      <c r="A13" t="s">
        <v>21</v>
      </c>
      <c r="B13">
        <v>195</v>
      </c>
      <c r="C13">
        <v>72.2</v>
      </c>
      <c r="E13">
        <v>72.2</v>
      </c>
      <c r="F13" t="s">
        <v>85</v>
      </c>
    </row>
    <row r="14" spans="1:8" x14ac:dyDescent="0.25">
      <c r="A14" s="33" t="s">
        <v>22</v>
      </c>
      <c r="B14" s="34">
        <f>SUM(B9:B13)</f>
        <v>3780.2000000000003</v>
      </c>
      <c r="C14" s="34">
        <f>SUM(C9:C13)</f>
        <v>3869.5</v>
      </c>
      <c r="E14" s="45">
        <f>SUM(E9:E13)</f>
        <v>4101.5807760689841</v>
      </c>
    </row>
    <row r="15" spans="1:8" x14ac:dyDescent="0.25">
      <c r="A15" s="33"/>
      <c r="C15" s="34"/>
    </row>
    <row r="16" spans="1:8" x14ac:dyDescent="0.25">
      <c r="A16" s="33" t="s">
        <v>31</v>
      </c>
      <c r="B16" s="33"/>
      <c r="C16" s="33"/>
    </row>
    <row r="17" spans="1:6" x14ac:dyDescent="0.25">
      <c r="A17" t="s">
        <v>23</v>
      </c>
      <c r="B17" s="40">
        <v>112.2</v>
      </c>
      <c r="C17">
        <v>82.7</v>
      </c>
    </row>
    <row r="18" spans="1:6" x14ac:dyDescent="0.25">
      <c r="A18" t="s">
        <v>24</v>
      </c>
      <c r="B18" s="40">
        <v>9.1</v>
      </c>
      <c r="C18">
        <v>15.5</v>
      </c>
    </row>
    <row r="19" spans="1:6" x14ac:dyDescent="0.25">
      <c r="A19" s="33" t="s">
        <v>32</v>
      </c>
      <c r="B19" s="39">
        <f>B7-B14+B17+B18</f>
        <v>567.4</v>
      </c>
      <c r="C19" s="34">
        <f>C7-C14+C17+C18</f>
        <v>928.99999999999932</v>
      </c>
    </row>
    <row r="21" spans="1:6" x14ac:dyDescent="0.25">
      <c r="A21" t="s">
        <v>25</v>
      </c>
      <c r="B21" s="40">
        <v>125</v>
      </c>
      <c r="C21">
        <v>120.7</v>
      </c>
    </row>
    <row r="22" spans="1:6" x14ac:dyDescent="0.25">
      <c r="A22" s="33" t="s">
        <v>26</v>
      </c>
      <c r="B22" s="39">
        <f>B19-B21</f>
        <v>442.4</v>
      </c>
      <c r="C22" s="34">
        <f>C19-C21</f>
        <v>808.29999999999927</v>
      </c>
    </row>
    <row r="23" spans="1:6" x14ac:dyDescent="0.25">
      <c r="A23" s="33"/>
      <c r="B23" s="33"/>
      <c r="C23" s="34"/>
    </row>
    <row r="24" spans="1:6" ht="30" x14ac:dyDescent="0.25">
      <c r="A24" t="s">
        <v>27</v>
      </c>
      <c r="B24">
        <v>49.7</v>
      </c>
      <c r="C24">
        <v>186.1</v>
      </c>
      <c r="E24" s="43">
        <f>(C24*D5)+C24</f>
        <v>201.16303226953505</v>
      </c>
      <c r="F24" s="2" t="s">
        <v>86</v>
      </c>
    </row>
    <row r="25" spans="1:6" x14ac:dyDescent="0.25">
      <c r="A25" s="33" t="s">
        <v>28</v>
      </c>
      <c r="B25" s="39">
        <f>B22-B24</f>
        <v>392.7</v>
      </c>
      <c r="C25" s="34">
        <f>C22-C24</f>
        <v>622.19999999999925</v>
      </c>
    </row>
    <row r="26" spans="1:6" x14ac:dyDescent="0.25">
      <c r="A26" s="33"/>
      <c r="B26" s="33"/>
      <c r="C26" s="33"/>
    </row>
    <row r="27" spans="1:6" x14ac:dyDescent="0.25">
      <c r="A27" s="33"/>
      <c r="B27" s="33"/>
      <c r="C27" s="33"/>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abSelected="1" workbookViewId="0">
      <selection activeCell="E46" sqref="E46"/>
    </sheetView>
  </sheetViews>
  <sheetFormatPr defaultRowHeight="15" x14ac:dyDescent="0.25"/>
  <cols>
    <col min="1" max="1" width="53.42578125" customWidth="1"/>
    <col min="2" max="2" width="27" customWidth="1"/>
    <col min="3" max="3" width="28.28515625" customWidth="1"/>
    <col min="4" max="4" width="24.28515625" customWidth="1"/>
    <col min="5" max="5" width="53.7109375" customWidth="1"/>
  </cols>
  <sheetData>
    <row r="1" spans="1:7" ht="23.25" x14ac:dyDescent="0.2">
      <c r="A1" s="25" t="s">
        <v>14</v>
      </c>
      <c r="B1" s="25"/>
      <c r="C1" s="25"/>
      <c r="D1" s="25"/>
      <c r="E1" s="25"/>
      <c r="F1" s="25"/>
      <c r="G1" s="25"/>
    </row>
    <row r="3" spans="1:7" ht="30" x14ac:dyDescent="0.25">
      <c r="A3" s="33" t="s">
        <v>15</v>
      </c>
      <c r="B3" s="36" t="s">
        <v>36</v>
      </c>
      <c r="C3" s="36" t="s">
        <v>33</v>
      </c>
      <c r="D3" s="36" t="s">
        <v>34</v>
      </c>
      <c r="E3" s="36" t="s">
        <v>81</v>
      </c>
    </row>
    <row r="4" spans="1:7" x14ac:dyDescent="0.25">
      <c r="A4" s="41"/>
      <c r="D4" s="47">
        <v>8.1000000000000003E-2</v>
      </c>
    </row>
    <row r="5" spans="1:7" x14ac:dyDescent="0.25">
      <c r="A5" s="42" t="s">
        <v>78</v>
      </c>
    </row>
    <row r="7" spans="1:7" x14ac:dyDescent="0.25">
      <c r="A7" s="36" t="s">
        <v>77</v>
      </c>
    </row>
    <row r="8" spans="1:7" ht="30" x14ac:dyDescent="0.25">
      <c r="A8" s="2" t="s">
        <v>76</v>
      </c>
      <c r="B8">
        <v>4350.8999999999996</v>
      </c>
      <c r="C8">
        <v>5028.1000000000004</v>
      </c>
      <c r="D8" s="43">
        <f>(C8*D4)+C8</f>
        <v>5435.3761000000004</v>
      </c>
      <c r="E8" s="2" t="s">
        <v>87</v>
      </c>
    </row>
    <row r="9" spans="1:7" x14ac:dyDescent="0.25">
      <c r="A9" s="2" t="s">
        <v>75</v>
      </c>
      <c r="B9">
        <v>281.2</v>
      </c>
      <c r="C9">
        <v>235.5</v>
      </c>
    </row>
    <row r="10" spans="1:7" x14ac:dyDescent="0.25">
      <c r="A10" s="2" t="s">
        <v>74</v>
      </c>
      <c r="B10">
        <v>883.4</v>
      </c>
      <c r="C10">
        <v>888</v>
      </c>
      <c r="D10" s="43">
        <f>(C10*D4)+C10</f>
        <v>959.928</v>
      </c>
      <c r="E10" t="s">
        <v>88</v>
      </c>
    </row>
    <row r="11" spans="1:7" x14ac:dyDescent="0.25">
      <c r="A11" s="2" t="s">
        <v>73</v>
      </c>
      <c r="B11">
        <v>1551.4</v>
      </c>
      <c r="C11">
        <v>1471.5</v>
      </c>
    </row>
    <row r="12" spans="1:7" x14ac:dyDescent="0.25">
      <c r="A12" s="2" t="s">
        <v>72</v>
      </c>
      <c r="B12">
        <v>739.5</v>
      </c>
      <c r="C12">
        <v>734.4</v>
      </c>
    </row>
    <row r="13" spans="1:7" x14ac:dyDescent="0.25">
      <c r="A13" s="36" t="s">
        <v>71</v>
      </c>
      <c r="B13" s="33">
        <v>7806.4</v>
      </c>
      <c r="C13" s="33">
        <v>8357.5</v>
      </c>
    </row>
    <row r="14" spans="1:7" x14ac:dyDescent="0.25">
      <c r="A14" s="2"/>
    </row>
    <row r="15" spans="1:7" x14ac:dyDescent="0.25">
      <c r="A15" s="36" t="s">
        <v>79</v>
      </c>
    </row>
    <row r="16" spans="1:7" x14ac:dyDescent="0.25">
      <c r="A16" s="2" t="s">
        <v>70</v>
      </c>
      <c r="B16">
        <v>206.1</v>
      </c>
      <c r="C16">
        <v>190.9</v>
      </c>
    </row>
    <row r="17" spans="1:5" x14ac:dyDescent="0.25">
      <c r="A17" s="2" t="s">
        <v>69</v>
      </c>
      <c r="B17">
        <v>478.7</v>
      </c>
      <c r="C17">
        <v>496</v>
      </c>
    </row>
    <row r="18" spans="1:5" x14ac:dyDescent="0.25">
      <c r="A18" s="2" t="s">
        <v>68</v>
      </c>
      <c r="B18">
        <v>6241.4</v>
      </c>
      <c r="C18">
        <v>6177.9</v>
      </c>
    </row>
    <row r="19" spans="1:5" x14ac:dyDescent="0.25">
      <c r="A19" s="2" t="s">
        <v>67</v>
      </c>
      <c r="B19">
        <v>8134.1</v>
      </c>
      <c r="C19">
        <v>8199.4</v>
      </c>
    </row>
    <row r="20" spans="1:5" ht="30" x14ac:dyDescent="0.25">
      <c r="A20" s="2" t="s">
        <v>66</v>
      </c>
      <c r="B20">
        <v>1789.9</v>
      </c>
      <c r="C20">
        <v>1792.4</v>
      </c>
      <c r="D20" s="43">
        <f>(C20*D4)+C20</f>
        <v>1937.5844000000002</v>
      </c>
      <c r="E20" s="2" t="s">
        <v>89</v>
      </c>
    </row>
    <row r="21" spans="1:5" x14ac:dyDescent="0.25">
      <c r="A21" s="2" t="s">
        <v>65</v>
      </c>
      <c r="B21">
        <v>568.6</v>
      </c>
      <c r="C21">
        <v>541.1</v>
      </c>
    </row>
    <row r="22" spans="1:5" x14ac:dyDescent="0.25">
      <c r="A22" s="2" t="s">
        <v>64</v>
      </c>
      <c r="B22">
        <v>552.1</v>
      </c>
      <c r="C22">
        <v>506.4</v>
      </c>
    </row>
    <row r="23" spans="1:5" x14ac:dyDescent="0.25">
      <c r="A23" s="2" t="s">
        <v>63</v>
      </c>
      <c r="B23">
        <v>3597.2</v>
      </c>
      <c r="C23">
        <v>3706.8</v>
      </c>
    </row>
    <row r="24" spans="1:5" x14ac:dyDescent="0.25">
      <c r="A24" s="36" t="s">
        <v>80</v>
      </c>
      <c r="B24" s="33">
        <f>SUM(B16:B23)</f>
        <v>21568.1</v>
      </c>
      <c r="C24" s="33">
        <f>SUM(C16:C23)</f>
        <v>21610.899999999998</v>
      </c>
    </row>
    <row r="25" spans="1:5" x14ac:dyDescent="0.25">
      <c r="A25" s="36" t="s">
        <v>62</v>
      </c>
      <c r="B25" s="33">
        <f>B13+B24</f>
        <v>29374.5</v>
      </c>
      <c r="C25" s="33">
        <f>C13+C24</f>
        <v>29968.399999999998</v>
      </c>
    </row>
    <row r="26" spans="1:5" x14ac:dyDescent="0.25">
      <c r="A26" s="36"/>
      <c r="B26" s="33"/>
      <c r="C26" s="33"/>
    </row>
    <row r="27" spans="1:5" x14ac:dyDescent="0.25">
      <c r="A27" s="36" t="s">
        <v>61</v>
      </c>
    </row>
    <row r="28" spans="1:5" x14ac:dyDescent="0.25">
      <c r="A28" s="36" t="s">
        <v>60</v>
      </c>
    </row>
    <row r="29" spans="1:5" ht="30" x14ac:dyDescent="0.25">
      <c r="A29" s="2" t="s">
        <v>59</v>
      </c>
      <c r="B29">
        <v>997.9</v>
      </c>
      <c r="C29">
        <v>1050.5999999999999</v>
      </c>
      <c r="D29" s="43">
        <f>(C29*D4)+C29</f>
        <v>1135.6985999999999</v>
      </c>
      <c r="E29" s="2" t="s">
        <v>99</v>
      </c>
    </row>
    <row r="30" spans="1:5" x14ac:dyDescent="0.25">
      <c r="A30" s="2" t="s">
        <v>58</v>
      </c>
      <c r="B30">
        <v>1160.7</v>
      </c>
      <c r="C30">
        <v>1616.9</v>
      </c>
    </row>
    <row r="31" spans="1:5" x14ac:dyDescent="0.25">
      <c r="A31" s="2" t="s">
        <v>57</v>
      </c>
      <c r="B31">
        <v>696</v>
      </c>
      <c r="C31">
        <v>685.3</v>
      </c>
    </row>
    <row r="32" spans="1:5" ht="30" x14ac:dyDescent="0.25">
      <c r="A32" s="2" t="s">
        <v>56</v>
      </c>
      <c r="B32">
        <v>98.2</v>
      </c>
      <c r="C32">
        <v>149.69999999999999</v>
      </c>
      <c r="D32" s="43">
        <f>(C32*D4)+C32</f>
        <v>161.82569999999998</v>
      </c>
      <c r="E32" s="2" t="s">
        <v>89</v>
      </c>
    </row>
    <row r="33" spans="1:3" x14ac:dyDescent="0.25">
      <c r="A33" s="2" t="s">
        <v>55</v>
      </c>
      <c r="B33">
        <v>1248.8</v>
      </c>
      <c r="C33">
        <v>1267.5999999999999</v>
      </c>
    </row>
    <row r="34" spans="1:3" ht="30" x14ac:dyDescent="0.25">
      <c r="A34" s="2" t="s">
        <v>54</v>
      </c>
      <c r="B34">
        <v>1456.5</v>
      </c>
      <c r="C34">
        <v>1871.2</v>
      </c>
    </row>
    <row r="35" spans="1:3" x14ac:dyDescent="0.25">
      <c r="A35" s="2" t="s">
        <v>53</v>
      </c>
      <c r="B35">
        <v>438.8</v>
      </c>
      <c r="C35">
        <v>492.6</v>
      </c>
    </row>
    <row r="36" spans="1:3" x14ac:dyDescent="0.25">
      <c r="A36" s="2" t="s">
        <v>52</v>
      </c>
      <c r="B36">
        <v>1249.9000000000001</v>
      </c>
      <c r="C36">
        <v>750</v>
      </c>
    </row>
    <row r="37" spans="1:3" x14ac:dyDescent="0.25">
      <c r="A37" s="36" t="s">
        <v>51</v>
      </c>
      <c r="B37" s="33">
        <v>7346.8</v>
      </c>
      <c r="C37" s="33">
        <v>7883.9</v>
      </c>
    </row>
    <row r="38" spans="1:3" x14ac:dyDescent="0.25">
      <c r="A38" s="2" t="s">
        <v>50</v>
      </c>
      <c r="B38">
        <v>14659.6</v>
      </c>
      <c r="C38">
        <v>14673.5</v>
      </c>
    </row>
    <row r="39" spans="1:3" x14ac:dyDescent="0.25">
      <c r="A39" s="2" t="s">
        <v>49</v>
      </c>
      <c r="B39">
        <v>7661.7</v>
      </c>
      <c r="C39">
        <v>7754.5</v>
      </c>
    </row>
    <row r="40" spans="1:3" x14ac:dyDescent="0.25">
      <c r="A40" s="2" t="s">
        <v>48</v>
      </c>
      <c r="B40">
        <v>6598.5</v>
      </c>
      <c r="C40">
        <v>6597.7</v>
      </c>
    </row>
    <row r="41" spans="1:3" x14ac:dyDescent="0.25">
      <c r="A41" s="2" t="s">
        <v>47</v>
      </c>
      <c r="B41">
        <v>907.3</v>
      </c>
      <c r="C41">
        <v>962.8</v>
      </c>
    </row>
    <row r="42" spans="1:3" x14ac:dyDescent="0.25">
      <c r="A42" s="36" t="s">
        <v>46</v>
      </c>
      <c r="B42" s="33">
        <v>37173.9</v>
      </c>
      <c r="C42" s="33">
        <v>37872.400000000001</v>
      </c>
    </row>
    <row r="43" spans="1:3" x14ac:dyDescent="0.25">
      <c r="A43" s="2" t="s">
        <v>45</v>
      </c>
    </row>
    <row r="44" spans="1:3" ht="45" x14ac:dyDescent="0.25">
      <c r="A44" s="2" t="s">
        <v>44</v>
      </c>
      <c r="B44">
        <v>1.2</v>
      </c>
      <c r="C44">
        <v>1.2</v>
      </c>
    </row>
    <row r="45" spans="1:3" x14ac:dyDescent="0.25">
      <c r="A45" s="2" t="s">
        <v>43</v>
      </c>
      <c r="B45">
        <v>373.9</v>
      </c>
      <c r="C45">
        <v>488.6</v>
      </c>
    </row>
    <row r="46" spans="1:3" x14ac:dyDescent="0.25">
      <c r="A46" s="2" t="s">
        <v>42</v>
      </c>
      <c r="B46">
        <v>-7815.6</v>
      </c>
      <c r="C46">
        <v>-8253.6</v>
      </c>
    </row>
    <row r="47" spans="1:3" x14ac:dyDescent="0.25">
      <c r="A47" s="2" t="s">
        <v>41</v>
      </c>
      <c r="B47">
        <v>-364.6</v>
      </c>
      <c r="C47">
        <v>-145.9</v>
      </c>
    </row>
    <row r="48" spans="1:3" x14ac:dyDescent="0.25">
      <c r="A48" s="2" t="s">
        <v>40</v>
      </c>
      <c r="B48">
        <v>-7805.1</v>
      </c>
      <c r="C48">
        <v>-7909.7</v>
      </c>
    </row>
    <row r="49" spans="1:3" x14ac:dyDescent="0.25">
      <c r="A49" s="2" t="s">
        <v>39</v>
      </c>
      <c r="B49">
        <v>5.7</v>
      </c>
      <c r="C49">
        <v>5.7</v>
      </c>
    </row>
    <row r="50" spans="1:3" x14ac:dyDescent="0.25">
      <c r="A50" s="2" t="s">
        <v>38</v>
      </c>
      <c r="B50">
        <v>-7799.4</v>
      </c>
      <c r="C50">
        <v>-7904</v>
      </c>
    </row>
    <row r="51" spans="1:3" x14ac:dyDescent="0.25">
      <c r="A51" s="36" t="s">
        <v>37</v>
      </c>
      <c r="B51" s="33">
        <v>29374.5</v>
      </c>
      <c r="C51" s="33">
        <v>29968.400000000001</v>
      </c>
    </row>
    <row r="52" spans="1:3" x14ac:dyDescent="0.25">
      <c r="A52" s="2"/>
    </row>
    <row r="53" spans="1:3" x14ac:dyDescent="0.25">
      <c r="A53" s="2"/>
    </row>
    <row r="54" spans="1:3" x14ac:dyDescent="0.25">
      <c r="A54" s="2"/>
    </row>
    <row r="55" spans="1:3" x14ac:dyDescent="0.25">
      <c r="A55" s="2"/>
    </row>
    <row r="56" spans="1:3" x14ac:dyDescent="0.25">
      <c r="A56" s="2"/>
    </row>
    <row r="57" spans="1:3" x14ac:dyDescent="0.25">
      <c r="A57" s="2"/>
    </row>
    <row r="58" spans="1:3" x14ac:dyDescent="0.25">
      <c r="A58" s="2"/>
    </row>
    <row r="59" spans="1:3" x14ac:dyDescent="0.25">
      <c r="A59" s="2"/>
    </row>
    <row r="60" spans="1:3" x14ac:dyDescent="0.25">
      <c r="A60" s="2"/>
    </row>
    <row r="61" spans="1:3" x14ac:dyDescent="0.25">
      <c r="A61" s="2"/>
    </row>
    <row r="62" spans="1:3" x14ac:dyDescent="0.25">
      <c r="A62" s="2"/>
    </row>
    <row r="63" spans="1:3" x14ac:dyDescent="0.25">
      <c r="A63" s="2"/>
    </row>
    <row r="64" spans="1:3"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topLeftCell="A7" workbookViewId="0">
      <selection activeCell="G13" sqref="G13"/>
    </sheetView>
  </sheetViews>
  <sheetFormatPr defaultRowHeight="15" x14ac:dyDescent="0.25"/>
  <cols>
    <col min="1" max="1" width="13.5703125" bestFit="1" customWidth="1"/>
    <col min="2" max="2" width="37.5703125" bestFit="1" customWidth="1"/>
    <col min="5" max="5" width="12.140625" customWidth="1"/>
    <col min="6" max="6" width="14.7109375" style="4" customWidth="1"/>
    <col min="7" max="7" width="59.42578125" customWidth="1"/>
  </cols>
  <sheetData>
    <row r="1" spans="1:13" ht="23.25" x14ac:dyDescent="0.2">
      <c r="A1" s="25" t="s">
        <v>10</v>
      </c>
      <c r="B1" s="25"/>
      <c r="C1" s="25"/>
      <c r="D1" s="25"/>
      <c r="E1" s="25"/>
      <c r="F1" s="25"/>
      <c r="G1" s="25"/>
    </row>
    <row r="2" spans="1:13" x14ac:dyDescent="0.2">
      <c r="A2" s="1"/>
      <c r="B2" s="1"/>
      <c r="C2" s="1"/>
      <c r="D2" s="1"/>
      <c r="E2" s="1"/>
      <c r="F2" s="3"/>
      <c r="G2" s="1"/>
    </row>
    <row r="3" spans="1:13" ht="15.75" thickBot="1" x14ac:dyDescent="0.25">
      <c r="A3" s="1"/>
      <c r="B3" s="1"/>
      <c r="C3" s="1"/>
      <c r="D3" s="1"/>
      <c r="E3" s="1"/>
      <c r="F3" s="3"/>
      <c r="G3" s="1"/>
    </row>
    <row r="4" spans="1:13" ht="36" thickBot="1" x14ac:dyDescent="0.3">
      <c r="A4" s="11" t="s">
        <v>0</v>
      </c>
      <c r="B4" s="12" t="s">
        <v>1</v>
      </c>
      <c r="C4" s="12" t="s">
        <v>4</v>
      </c>
      <c r="D4" s="12" t="s">
        <v>2</v>
      </c>
      <c r="E4" s="12" t="s">
        <v>9</v>
      </c>
      <c r="F4" s="12" t="s">
        <v>8</v>
      </c>
      <c r="G4" s="13" t="s">
        <v>3</v>
      </c>
    </row>
    <row r="5" spans="1:13" ht="15.75" thickTop="1" x14ac:dyDescent="0.2">
      <c r="A5" s="14"/>
      <c r="B5" s="15"/>
      <c r="C5" s="15"/>
      <c r="D5" s="15"/>
      <c r="E5" s="15"/>
      <c r="F5" s="16"/>
      <c r="G5" s="17"/>
    </row>
    <row r="6" spans="1:13" ht="27.75" x14ac:dyDescent="0.2">
      <c r="A6" s="14"/>
      <c r="B6" s="15" t="s">
        <v>5</v>
      </c>
      <c r="C6" s="18">
        <v>-25.9</v>
      </c>
      <c r="D6" s="18">
        <v>-75</v>
      </c>
      <c r="E6" s="18">
        <f>D6-C6</f>
        <v>-49.1</v>
      </c>
      <c r="F6" s="19">
        <f>E6/C6</f>
        <v>1.895752895752896</v>
      </c>
      <c r="G6" s="20" t="s">
        <v>6</v>
      </c>
    </row>
    <row r="7" spans="1:13" ht="15.75" thickBot="1" x14ac:dyDescent="0.25">
      <c r="A7" s="21"/>
      <c r="B7" s="22"/>
      <c r="C7" s="22"/>
      <c r="D7" s="22"/>
      <c r="E7" s="22"/>
      <c r="F7" s="23"/>
      <c r="G7" s="24"/>
    </row>
    <row r="8" spans="1:13" ht="24.6" customHeight="1" x14ac:dyDescent="0.2"/>
    <row r="9" spans="1:13" ht="36" thickBot="1" x14ac:dyDescent="0.3">
      <c r="A9" s="8" t="s">
        <v>7</v>
      </c>
      <c r="B9" s="9" t="s">
        <v>1</v>
      </c>
      <c r="C9" s="7" t="s">
        <v>4</v>
      </c>
      <c r="D9" s="7" t="s">
        <v>2</v>
      </c>
      <c r="E9" s="7" t="s">
        <v>9</v>
      </c>
      <c r="F9" s="7" t="s">
        <v>8</v>
      </c>
      <c r="G9" s="7" t="s">
        <v>3</v>
      </c>
    </row>
    <row r="10" spans="1:13" ht="14.45" customHeight="1" x14ac:dyDescent="0.25">
      <c r="I10" s="26" t="s">
        <v>12</v>
      </c>
      <c r="J10" s="27"/>
      <c r="K10" s="27"/>
      <c r="L10" s="27"/>
      <c r="M10" s="28"/>
    </row>
    <row r="11" spans="1:13" ht="15.75" thickBot="1" x14ac:dyDescent="0.3">
      <c r="B11" s="10" t="s">
        <v>11</v>
      </c>
      <c r="E11" s="5">
        <f>D11-C11</f>
        <v>0</v>
      </c>
      <c r="F11" s="6" t="e">
        <f>E11/C11</f>
        <v>#DIV/0!</v>
      </c>
      <c r="G11" s="2"/>
      <c r="I11" s="29"/>
      <c r="J11" s="30"/>
      <c r="K11" s="30"/>
      <c r="L11" s="30"/>
      <c r="M11" s="31"/>
    </row>
    <row r="12" spans="1:13" x14ac:dyDescent="0.25">
      <c r="B12" t="s">
        <v>16</v>
      </c>
      <c r="C12">
        <v>6203.1</v>
      </c>
      <c r="D12">
        <v>6749.4</v>
      </c>
      <c r="E12">
        <f>D12-C12</f>
        <v>546.29999999999927</v>
      </c>
      <c r="F12" s="48">
        <f>E12/C12</f>
        <v>8.8068868791410626E-2</v>
      </c>
      <c r="G12" t="s">
        <v>90</v>
      </c>
    </row>
    <row r="13" spans="1:13" ht="30" x14ac:dyDescent="0.25">
      <c r="B13" t="s">
        <v>30</v>
      </c>
      <c r="C13">
        <v>1976.8</v>
      </c>
      <c r="D13">
        <v>2049.1</v>
      </c>
      <c r="E13">
        <f>D13-C13</f>
        <v>72.299999999999955</v>
      </c>
      <c r="F13" s="48">
        <f>E13/C13</f>
        <v>3.6574261432618348E-2</v>
      </c>
      <c r="G13" s="2" t="s">
        <v>91</v>
      </c>
    </row>
    <row r="14" spans="1:13" ht="45" x14ac:dyDescent="0.25">
      <c r="B14" t="s">
        <v>17</v>
      </c>
      <c r="C14">
        <v>2683.4</v>
      </c>
      <c r="D14">
        <v>2867.3</v>
      </c>
      <c r="E14">
        <f t="shared" ref="E14:E20" si="0">D14-C14</f>
        <v>183.90000000000009</v>
      </c>
      <c r="F14" s="48">
        <f t="shared" ref="F14:F20" si="1">E14/C14</f>
        <v>6.8532458820898895E-2</v>
      </c>
      <c r="G14" s="2" t="s">
        <v>92</v>
      </c>
    </row>
    <row r="15" spans="1:13" ht="60" x14ac:dyDescent="0.25">
      <c r="B15" t="s">
        <v>18</v>
      </c>
      <c r="C15">
        <v>99.9</v>
      </c>
      <c r="D15">
        <v>91.8</v>
      </c>
      <c r="E15">
        <f t="shared" si="0"/>
        <v>-8.1000000000000085</v>
      </c>
      <c r="F15" s="48">
        <f t="shared" si="1"/>
        <v>-8.1081081081081155E-2</v>
      </c>
      <c r="G15" s="2" t="s">
        <v>98</v>
      </c>
    </row>
    <row r="16" spans="1:13" ht="30" x14ac:dyDescent="0.25">
      <c r="B16" t="s">
        <v>19</v>
      </c>
      <c r="C16">
        <v>362.9</v>
      </c>
      <c r="D16">
        <v>366.1</v>
      </c>
      <c r="E16">
        <f t="shared" si="0"/>
        <v>3.2000000000000455</v>
      </c>
      <c r="F16" s="48">
        <f t="shared" si="1"/>
        <v>8.8178561587215366E-3</v>
      </c>
      <c r="G16" s="2" t="s">
        <v>97</v>
      </c>
    </row>
    <row r="17" spans="2:7" ht="30" x14ac:dyDescent="0.25">
      <c r="B17" t="s">
        <v>20</v>
      </c>
      <c r="C17">
        <v>439</v>
      </c>
      <c r="D17">
        <v>472.1</v>
      </c>
      <c r="E17">
        <f t="shared" si="0"/>
        <v>33.100000000000023</v>
      </c>
      <c r="F17" s="48">
        <f t="shared" si="1"/>
        <v>7.5398633257403244E-2</v>
      </c>
      <c r="G17" s="2" t="s">
        <v>96</v>
      </c>
    </row>
    <row r="18" spans="2:7" x14ac:dyDescent="0.25">
      <c r="B18" t="s">
        <v>21</v>
      </c>
      <c r="C18">
        <v>195</v>
      </c>
      <c r="D18">
        <v>72.2</v>
      </c>
      <c r="E18">
        <f t="shared" si="0"/>
        <v>-122.8</v>
      </c>
      <c r="F18" s="48">
        <f t="shared" si="1"/>
        <v>-0.62974358974358968</v>
      </c>
      <c r="G18" t="s">
        <v>95</v>
      </c>
    </row>
    <row r="19" spans="2:7" ht="30" x14ac:dyDescent="0.25">
      <c r="B19" t="s">
        <v>25</v>
      </c>
      <c r="C19">
        <v>125</v>
      </c>
      <c r="D19">
        <v>120.7</v>
      </c>
      <c r="E19">
        <f t="shared" si="0"/>
        <v>-4.2999999999999972</v>
      </c>
      <c r="F19" s="48">
        <f t="shared" si="1"/>
        <v>-3.4399999999999979E-2</v>
      </c>
      <c r="G19" s="2" t="s">
        <v>94</v>
      </c>
    </row>
    <row r="20" spans="2:7" ht="30" x14ac:dyDescent="0.25">
      <c r="B20" t="s">
        <v>27</v>
      </c>
      <c r="C20">
        <v>49.7</v>
      </c>
      <c r="D20">
        <v>186.1</v>
      </c>
      <c r="E20">
        <f t="shared" si="0"/>
        <v>136.39999999999998</v>
      </c>
      <c r="F20" s="48">
        <f t="shared" si="1"/>
        <v>2.7444668008048283</v>
      </c>
      <c r="G20" s="2" t="s">
        <v>93</v>
      </c>
    </row>
  </sheetData>
  <mergeCells count="2">
    <mergeCell ref="A1:G1"/>
    <mergeCell ref="I10:M1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Proforma Income Statement</vt:lpstr>
      <vt:lpstr>Proforma Balance Sheet</vt:lpstr>
      <vt:lpstr>Variance Analysis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Kuznia</dc:creator>
  <cp:lastModifiedBy>admin</cp:lastModifiedBy>
  <dcterms:created xsi:type="dcterms:W3CDTF">2019-04-11T14:04:20Z</dcterms:created>
  <dcterms:modified xsi:type="dcterms:W3CDTF">2021-03-24T12:46:07Z</dcterms:modified>
</cp:coreProperties>
</file>